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amfr-my.sharepoint.com/personal/theophane_nguon_ecam_fr/Documents/TrainingCenter/Workbench/"/>
    </mc:Choice>
  </mc:AlternateContent>
  <xr:revisionPtr revIDLastSave="998" documentId="8_{FA7F30D4-FB86-4588-A85F-FE0FF04FCADC}" xr6:coauthVersionLast="46" xr6:coauthVersionMax="46" xr10:uidLastSave="{763FEE21-9B15-4B89-BC39-F35AEB96009A}"/>
  <bookViews>
    <workbookView xWindow="-108" yWindow="-108" windowWidth="23256" windowHeight="12576" xr2:uid="{410F9FBF-B2B6-4B1C-BE79-3CFB7C34AB0E}"/>
  </bookViews>
  <sheets>
    <sheet name=" Tools and Trays" sheetId="1" r:id="rId1"/>
    <sheet name="Speaker's elements" sheetId="2" r:id="rId2"/>
    <sheet name="3D printer material" sheetId="4" r:id="rId3"/>
    <sheet name="Hardware" sheetId="5" r:id="rId4"/>
    <sheet name="Budget Synthesis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9" i="4"/>
  <c r="D13" i="4"/>
  <c r="E4" i="3"/>
  <c r="F4" i="3"/>
  <c r="D4" i="3"/>
  <c r="B5" i="3"/>
  <c r="C12" i="5"/>
  <c r="C9" i="5"/>
  <c r="D6" i="4"/>
  <c r="G5" i="1"/>
  <c r="H5" i="1"/>
  <c r="G4" i="1"/>
  <c r="E4" i="1"/>
  <c r="H4" i="1" s="1"/>
  <c r="C4" i="3" l="1"/>
  <c r="B4" i="3"/>
  <c r="B6" i="3" s="1"/>
  <c r="D4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H25" i="2" s="1"/>
  <c r="H27" i="2" s="1"/>
  <c r="D26" i="2"/>
  <c r="D5" i="2"/>
  <c r="G9" i="1"/>
  <c r="G10" i="1"/>
  <c r="G11" i="1"/>
  <c r="G12" i="1"/>
  <c r="E10" i="1"/>
  <c r="H10" i="1" s="1"/>
  <c r="E11" i="1"/>
  <c r="H11" i="1" s="1"/>
  <c r="E12" i="1"/>
  <c r="H12" i="1" s="1"/>
  <c r="E9" i="1"/>
  <c r="H9" i="1" s="1"/>
  <c r="D7" i="1"/>
  <c r="G7" i="1" s="1"/>
  <c r="G13" i="1"/>
  <c r="G6" i="1"/>
  <c r="H7" i="1"/>
  <c r="G8" i="1"/>
  <c r="E6" i="1"/>
  <c r="H6" i="1" s="1"/>
  <c r="E8" i="1"/>
  <c r="H8" i="1" s="1"/>
  <c r="E13" i="1"/>
  <c r="H13" i="1" s="1"/>
  <c r="G25" i="2" l="1"/>
  <c r="G27" i="2" s="1"/>
  <c r="G14" i="1"/>
  <c r="G15" i="1" s="1"/>
  <c r="H14" i="1"/>
  <c r="H15" i="1" s="1"/>
</calcChain>
</file>

<file path=xl/sharedStrings.xml><?xml version="1.0" encoding="utf-8"?>
<sst xmlns="http://schemas.openxmlformats.org/spreadsheetml/2006/main" count="195" uniqueCount="111">
  <si>
    <t>Components</t>
  </si>
  <si>
    <t>glue gun</t>
  </si>
  <si>
    <t>Welding machine</t>
  </si>
  <si>
    <t>Photo</t>
  </si>
  <si>
    <t xml:space="preserve">extension cable </t>
  </si>
  <si>
    <t>Quantity</t>
  </si>
  <si>
    <t>Total Budget
(in euros)</t>
  </si>
  <si>
    <t>Total budget 
(in baht)</t>
  </si>
  <si>
    <t>Trays</t>
  </si>
  <si>
    <t>N°</t>
  </si>
  <si>
    <t xml:space="preserve">Quantity for
 one speaker </t>
  </si>
  <si>
    <t>Purchase or 
3D Print</t>
  </si>
  <si>
    <t>Purchase link or STL 
document for 3D printing (On SoldiWorks)</t>
  </si>
  <si>
    <t>Screw M6*25</t>
  </si>
  <si>
    <t>Purchase</t>
  </si>
  <si>
    <t>Link</t>
  </si>
  <si>
    <t>3D print</t>
  </si>
  <si>
    <t>Support</t>
  </si>
  <si>
    <t>Strut</t>
  </si>
  <si>
    <t>Bottom Lid</t>
  </si>
  <si>
    <t>Nut M3</t>
  </si>
  <si>
    <t>Nut M6</t>
  </si>
  <si>
    <t xml:space="preserve">Pot Vibrant </t>
  </si>
  <si>
    <t>MotherBoard Support</t>
  </si>
  <si>
    <t>Battery</t>
  </si>
  <si>
    <t>Support Battery</t>
  </si>
  <si>
    <t>Screw CHC M3*35mm</t>
  </si>
  <si>
    <t>Electronic Card</t>
  </si>
  <si>
    <t>Matrix Card</t>
  </si>
  <si>
    <t xml:space="preserve">Bluetooth Card Support </t>
  </si>
  <si>
    <t>Screw M3*16mm</t>
  </si>
  <si>
    <t xml:space="preserve">Bluetooth Card  </t>
  </si>
  <si>
    <t>Screw M3*25mm</t>
  </si>
  <si>
    <t>Body</t>
  </si>
  <si>
    <t>Top Lid</t>
  </si>
  <si>
    <t>Upper Membrane</t>
  </si>
  <si>
    <t xml:space="preserve">Connection Cables </t>
  </si>
  <si>
    <t xml:space="preserve">Welding Cables </t>
  </si>
  <si>
    <t>14,89</t>
  </si>
  <si>
    <t>17,87</t>
  </si>
  <si>
    <t>Link to the website</t>
  </si>
  <si>
    <t>Name of the
 Element</t>
  </si>
  <si>
    <t>50pcs</t>
  </si>
  <si>
    <t>250 pcs</t>
  </si>
  <si>
    <t>Reference 
Werkzeurt eylert</t>
  </si>
  <si>
    <t>250pcs</t>
  </si>
  <si>
    <t>200pcs</t>
  </si>
  <si>
    <t>100pcs</t>
  </si>
  <si>
    <t>Price for one Excl tax (euros)</t>
  </si>
  <si>
    <t>Price for one Incl Tax  (euros)</t>
  </si>
  <si>
    <t>Total Price Excl tax
(euros)</t>
  </si>
  <si>
    <t>Total Price Incl Tax 
(euros)</t>
  </si>
  <si>
    <t>Measuring Tape</t>
  </si>
  <si>
    <t>Price Excl tax  (in euros)</t>
  </si>
  <si>
    <t>Number of pieces per lot</t>
  </si>
  <si>
    <t>Price Incl tax (in euros)</t>
  </si>
  <si>
    <t>Precisions</t>
  </si>
  <si>
    <t>5m Stanley</t>
  </si>
  <si>
    <t>lower
 membrane</t>
  </si>
  <si>
    <t>Qantity for 5 speakers</t>
  </si>
  <si>
    <t>https://urlz.fr/f6xL</t>
  </si>
  <si>
    <t>https://urlz.fr/f6xO</t>
  </si>
  <si>
    <t>https://urlz.fr/f6xU</t>
  </si>
  <si>
    <t>https://urlz.fr/f6y2</t>
  </si>
  <si>
    <t>lenght: 15m, tension: 230 V, 4 plugs, IP 54</t>
  </si>
  <si>
    <t>300*186*156mm 
Required : 8</t>
  </si>
  <si>
    <r>
      <rPr>
        <b/>
        <u/>
        <sz val="12"/>
        <color theme="1"/>
        <rFont val="Calibri"/>
        <family val="2"/>
        <scheme val="minor"/>
      </rPr>
      <t>German supplier</t>
    </r>
    <r>
      <rPr>
        <sz val="12"/>
        <color theme="1"/>
        <rFont val="Calibri"/>
        <family val="2"/>
        <scheme val="minor"/>
      </rPr>
      <t xml:space="preserve">
Please type the 
references in the 
search bar</t>
    </r>
  </si>
  <si>
    <t>250*149*130mm 
Required : 8</t>
  </si>
  <si>
    <t>192*149*105mm 
Required : 8</t>
  </si>
  <si>
    <t>165*105*75mm 
Required : 8</t>
  </si>
  <si>
    <t>Total budget
 in euros</t>
  </si>
  <si>
    <t>Total budget
 in baht</t>
  </si>
  <si>
    <t>6, 13, 14</t>
  </si>
  <si>
    <t>for 10 pieces</t>
  </si>
  <si>
    <t>Tools</t>
  </si>
  <si>
    <t>Cost (Excl. Tax)</t>
  </si>
  <si>
    <t>TOTAL Cost Excl. tax
(Out. +Bac+Comp.)</t>
  </si>
  <si>
    <t>Required: 5</t>
  </si>
  <si>
    <t>Tool machine</t>
  </si>
  <si>
    <t xml:space="preserve">
A tool box containing : 8 mixed keys SW 8-19mm ;8 Allen keys SW 2-10mm  ; 1 lot of 6 screwdrivers ; 1 waterpump pliers ; 1 multi-function pliers ; 1 compass ; 1 hammer ; 1 folding ruler (2m) ; 1 caliper ; 1 locksmith square ; 5 abrasive files ; 1 punch 
protection glasses and gloves ; 1 saw and 5 blades ; 2 brushes  </t>
  </si>
  <si>
    <t>Bolt cutter</t>
  </si>
  <si>
    <t>lenght : 160mm, cut range 1,6mm</t>
  </si>
  <si>
    <t>supplier</t>
  </si>
  <si>
    <t>color</t>
  </si>
  <si>
    <t>Amazon</t>
  </si>
  <si>
    <t>White</t>
  </si>
  <si>
    <t>Caracteristics</t>
  </si>
  <si>
    <t>1,75mm
1kg</t>
  </si>
  <si>
    <t>Red</t>
  </si>
  <si>
    <t>Total Price 
Incl.Tax</t>
  </si>
  <si>
    <t>Total</t>
  </si>
  <si>
    <t>3D Advance</t>
  </si>
  <si>
    <t>1,75mm
750g</t>
  </si>
  <si>
    <t>Tax</t>
  </si>
  <si>
    <t>Total price
 Incl.Tax</t>
  </si>
  <si>
    <t>ICE Filaments</t>
  </si>
  <si>
    <t>Shipping cost</t>
  </si>
  <si>
    <t>Total Price 
Incl. Tax</t>
  </si>
  <si>
    <t>Designation</t>
  </si>
  <si>
    <t>Screw M3*25</t>
  </si>
  <si>
    <t>Screw M3*16</t>
  </si>
  <si>
    <t>Screw M3*35</t>
  </si>
  <si>
    <t>Total Price</t>
  </si>
  <si>
    <t>Total Price
 Incl.Tax</t>
  </si>
  <si>
    <t>Total Price 
Excl.Tax</t>
  </si>
  <si>
    <t>3D printer 
material</t>
  </si>
  <si>
    <t>Hardware</t>
  </si>
  <si>
    <t>Quotation :</t>
  </si>
  <si>
    <t>Shipping cost
 (in France and in Thailand)</t>
  </si>
  <si>
    <t>Cable Connection(RS Components)</t>
  </si>
  <si>
    <t>Reduction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</si>
</sst>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[$฿-41E]* #,##0.00_-;\-[$฿-41E]* #,##0.00_-;_-[$฿-41E]* &quot;-&quot;??_-;_-@_-"/>
    <numFmt numFmtId="166" formatCode="[$฿-41E]#,##0.0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164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3" xfId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0" fillId="0" borderId="1" xfId="0" applyBorder="1" applyAlignment="1">
      <alignment wrapText="1"/>
    </xf>
    <xf numFmtId="0" fontId="0" fillId="5" borderId="1" xfId="0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6" fontId="0" fillId="0" borderId="1" xfId="2" applyNumberFormat="1" applyFont="1" applyBorder="1"/>
    <xf numFmtId="0" fontId="0" fillId="0" borderId="0" xfId="0" applyAlignment="1"/>
    <xf numFmtId="165" fontId="2" fillId="3" borderId="1" xfId="0" applyNumberFormat="1" applyFont="1" applyFill="1" applyBorder="1" applyAlignment="1">
      <alignment horizontal="left" vertical="center" indent="4"/>
    </xf>
    <xf numFmtId="165" fontId="2" fillId="3" borderId="1" xfId="0" applyNumberFormat="1" applyFont="1" applyFill="1" applyBorder="1" applyAlignment="1">
      <alignment horizontal="left" vertical="center" indent="5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0" borderId="0" xfId="1"/>
    <xf numFmtId="44" fontId="0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4" fontId="0" fillId="5" borderId="1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0" borderId="1" xfId="2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44" fontId="0" fillId="0" borderId="1" xfId="0" applyNumberFormat="1" applyBorder="1"/>
    <xf numFmtId="0" fontId="1" fillId="0" borderId="3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6" fontId="2" fillId="5" borderId="1" xfId="2" applyNumberFormat="1" applyFont="1" applyFill="1" applyBorder="1" applyAlignment="1">
      <alignment horizontal="right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1423308</xdr:colOff>
      <xdr:row>6</xdr:row>
      <xdr:rowOff>247909</xdr:rowOff>
    </xdr:from>
    <xdr:to>
      <xdr:col>2</xdr:col>
      <xdr:colOff>2855034</xdr:colOff>
      <xdr:row>6</xdr:row>
      <xdr:rowOff>1660978</xdr:rowOff>
    </xdr:to>
    <xdr:pic>
      <xdr:nvPicPr>
        <xdr:cNvPr id="9" name="Image 8" descr="Kit de soudure (fer à souder + support + soudure + pompe) - Accessoires  Générique sur LDLC.com">
          <a:extLst>
            <a:ext uri="{FF2B5EF4-FFF2-40B4-BE49-F238E27FC236}">
              <a16:creationId xmlns:a16="http://schemas.microsoft.com/office/drawing/2014/main" id="{D49BA86B-A14C-4FC6-80B6-9C8248DD0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8394" y="10687309"/>
          <a:ext cx="1431726" cy="1413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1444438</xdr:colOff>
      <xdr:row>7</xdr:row>
      <xdr:rowOff>108856</xdr:rowOff>
    </xdr:from>
    <xdr:to>
      <xdr:col>2</xdr:col>
      <xdr:colOff>2980724</xdr:colOff>
      <xdr:row>7</xdr:row>
      <xdr:rowOff>1921328</xdr:rowOff>
    </xdr:to>
    <xdr:pic>
      <xdr:nvPicPr>
        <xdr:cNvPr id="28" name="Image 14">
          <a:extLst>
            <a:ext uri="{FF2B5EF4-FFF2-40B4-BE49-F238E27FC236}">
              <a16:creationId xmlns:a16="http://schemas.microsoft.com/office/drawing/2014/main" id="{D210D709-D7CE-494E-90FD-460AC598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9524" y="12725399"/>
          <a:ext cx="1536286" cy="1812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1129553</xdr:colOff>
      <xdr:row>5</xdr:row>
      <xdr:rowOff>62753</xdr:rowOff>
    </xdr:from>
    <xdr:ext cx="1522655" cy="1318260"/>
    <xdr:pic>
      <xdr:nvPicPr>
        <xdr:cNvPr id="30" name="Image 10">
          <a:extLst>
            <a:ext uri="{FF2B5EF4-FFF2-40B4-BE49-F238E27FC236}">
              <a16:creationId xmlns:a16="http://schemas.microsoft.com/office/drawing/2014/main" id="{8C2F80D8-14D1-41FA-A45F-12731738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5529" y="2026024"/>
          <a:ext cx="1522655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1610765</xdr:colOff>
      <xdr:row>12</xdr:row>
      <xdr:rowOff>80683</xdr:rowOff>
    </xdr:from>
    <xdr:to>
      <xdr:col>2</xdr:col>
      <xdr:colOff>2596883</xdr:colOff>
      <xdr:row>12</xdr:row>
      <xdr:rowOff>945467</xdr:rowOff>
    </xdr:to>
    <xdr:pic>
      <xdr:nvPicPr>
        <xdr:cNvPr id="2" name="Image 15">
          <a:extLst>
            <a:ext uri="{FF2B5EF4-FFF2-40B4-BE49-F238E27FC236}">
              <a16:creationId xmlns:a16="http://schemas.microsoft.com/office/drawing/2014/main" id="{77012CE1-0889-4135-A366-9D995AB9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765" y="19879076"/>
          <a:ext cx="986118" cy="864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60960</xdr:colOff>
      <xdr:row>9</xdr:row>
      <xdr:rowOff>45720</xdr:rowOff>
    </xdr:to>
    <xdr:pic>
      <xdr:nvPicPr>
        <xdr:cNvPr id="19" name="Image 18" descr="Bac à bec G - dim. 165x105x75mm - étiquette E-10 non fournie">
          <a:extLst>
            <a:ext uri="{FF2B5EF4-FFF2-40B4-BE49-F238E27FC236}">
              <a16:creationId xmlns:a16="http://schemas.microsoft.com/office/drawing/2014/main" id="{EE86D6A4-87E4-4E7D-BB6A-536CAB93E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080" y="15704820"/>
          <a:ext cx="6096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60960</xdr:colOff>
      <xdr:row>9</xdr:row>
      <xdr:rowOff>45720</xdr:rowOff>
    </xdr:to>
    <xdr:pic>
      <xdr:nvPicPr>
        <xdr:cNvPr id="20" name="Image 19" descr="Bac à bec G - dim. 165x105x75mm - étiquette E-10 non fournie">
          <a:extLst>
            <a:ext uri="{FF2B5EF4-FFF2-40B4-BE49-F238E27FC236}">
              <a16:creationId xmlns:a16="http://schemas.microsoft.com/office/drawing/2014/main" id="{EB5DB4F8-87E9-4613-A1FB-619AE491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080" y="15704820"/>
          <a:ext cx="60960" cy="4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1086344</xdr:colOff>
      <xdr:row>8</xdr:row>
      <xdr:rowOff>447588</xdr:rowOff>
    </xdr:from>
    <xdr:to>
      <xdr:col>2</xdr:col>
      <xdr:colOff>3372344</xdr:colOff>
      <xdr:row>8</xdr:row>
      <xdr:rowOff>2236459</xdr:rowOff>
    </xdr:to>
    <xdr:pic>
      <xdr:nvPicPr>
        <xdr:cNvPr id="14" name="Image 20">
          <a:extLst>
            <a:ext uri="{FF2B5EF4-FFF2-40B4-BE49-F238E27FC236}">
              <a16:creationId xmlns:a16="http://schemas.microsoft.com/office/drawing/2014/main" id="{6F48F2B6-0113-4812-B867-7DCE9699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30" y="15012674"/>
          <a:ext cx="2286000" cy="1788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637307</xdr:colOff>
      <xdr:row>10</xdr:row>
      <xdr:rowOff>73925</xdr:rowOff>
    </xdr:from>
    <xdr:to>
      <xdr:col>2</xdr:col>
      <xdr:colOff>3699163</xdr:colOff>
      <xdr:row>10</xdr:row>
      <xdr:rowOff>2579992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CE70CB6-1FE8-4A9C-BAC3-112EFD90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2689" y="17724616"/>
          <a:ext cx="3061856" cy="2501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732800</xdr:colOff>
      <xdr:row>10</xdr:row>
      <xdr:rowOff>263237</xdr:rowOff>
    </xdr:from>
    <xdr:to>
      <xdr:col>2</xdr:col>
      <xdr:colOff>3589934</xdr:colOff>
      <xdr:row>10</xdr:row>
      <xdr:rowOff>2898322</xdr:rowOff>
    </xdr:to>
    <xdr:pic>
      <xdr:nvPicPr>
        <xdr:cNvPr id="8" name="Image 22">
          <a:extLst>
            <a:ext uri="{FF2B5EF4-FFF2-40B4-BE49-F238E27FC236}">
              <a16:creationId xmlns:a16="http://schemas.microsoft.com/office/drawing/2014/main" id="{BE916535-3BCA-4767-903F-1AD72F67F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800" y="15339951"/>
          <a:ext cx="2857134" cy="2635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1006929</xdr:colOff>
      <xdr:row>11</xdr:row>
      <xdr:rowOff>83956</xdr:rowOff>
    </xdr:from>
    <xdr:to>
      <xdr:col>2</xdr:col>
      <xdr:colOff>3258045</xdr:colOff>
      <xdr:row>11</xdr:row>
      <xdr:rowOff>1958544</xdr:rowOff>
    </xdr:to>
    <xdr:pic>
      <xdr:nvPicPr>
        <xdr:cNvPr id="13" name="Image 23">
          <a:extLst>
            <a:ext uri="{FF2B5EF4-FFF2-40B4-BE49-F238E27FC236}">
              <a16:creationId xmlns:a16="http://schemas.microsoft.com/office/drawing/2014/main" id="{8BDB22FD-299B-4FDF-9BD7-5F4968558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929" y="18317527"/>
          <a:ext cx="2251116" cy="187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458109</xdr:colOff>
      <xdr:row>3</xdr:row>
      <xdr:rowOff>128307</xdr:rowOff>
    </xdr:from>
    <xdr:ext cx="3494765" cy="4804994"/>
    <xdr:pic>
      <xdr:nvPicPr>
        <xdr:cNvPr id="36" name="Image 25">
          <a:extLst>
            <a:ext uri="{FF2B5EF4-FFF2-40B4-BE49-F238E27FC236}">
              <a16:creationId xmlns:a16="http://schemas.microsoft.com/office/drawing/2014/main" id="{B2AEB205-F0CE-4B91-B623-7032EAC1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6109" y="1572932"/>
          <a:ext cx="3494765" cy="4804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283030</xdr:colOff>
      <xdr:row>4</xdr:row>
      <xdr:rowOff>468086</xdr:rowOff>
    </xdr:from>
    <xdr:to>
      <xdr:col>2</xdr:col>
      <xdr:colOff>4169230</xdr:colOff>
      <xdr:row>4</xdr:row>
      <xdr:rowOff>1871475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8A5BE8-3D66-47BB-A425-5F87E993C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6" y="7086600"/>
          <a:ext cx="3886200" cy="1403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601673</xdr:colOff>
      <xdr:row>9</xdr:row>
      <xdr:rowOff>193963</xdr:rowOff>
    </xdr:from>
    <xdr:to>
      <xdr:col>2</xdr:col>
      <xdr:colOff>4001885</xdr:colOff>
      <xdr:row>9</xdr:row>
      <xdr:rowOff>2977341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F777A2B-BB46-46D9-9BA1-63D5E515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800" y="17318181"/>
          <a:ext cx="3400212" cy="2783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161924</xdr:colOff>
      <xdr:row>2</xdr:row>
      <xdr:rowOff>809625</xdr:rowOff>
    </xdr:from>
    <xdr:to>
      <xdr:col>18</xdr:col>
      <xdr:colOff>345883</xdr:colOff>
      <xdr:row>17</xdr:row>
      <xdr:rowOff>131033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523D60AC-B21D-4E29-A2BA-D8B79D961B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97" t="4047"/>
        <a:stretch/>
      </xdr:blipFill>
      <xdr:spPr>
        <a:xfrm>
          <a:off x="7439024" y="1190625"/>
          <a:ext cx="6523799" cy="316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urlz.fr/f6x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werkzeug-eylert.de/shop/CatalogPageHTML" TargetMode="External"/><Relationship Id="rId1" Type="http://schemas.openxmlformats.org/officeDocument/2006/relationships/hyperlink" Target="https://www.ldlc.com/fiche/PB00171489.html?gclid=Cj0KCQiAyoeCBhCTARIsAOfpKxgUmDUY4tTCQgN5Bw0THg7jYTeFByhhvM4F_UQT6_EZ6oaT2Zk-tXEaAq5DEALw_wcB" TargetMode="External"/><Relationship Id="rId6" Type="http://schemas.openxmlformats.org/officeDocument/2006/relationships/hyperlink" Target="https://urlz.fr/f6y2" TargetMode="External"/><Relationship Id="rId5" Type="http://schemas.openxmlformats.org/officeDocument/2006/relationships/hyperlink" Target="https://urlz.fr/f6xU" TargetMode="External"/><Relationship Id="rId4" Type="http://schemas.openxmlformats.org/officeDocument/2006/relationships/hyperlink" Target="https://urlz.fr/f6x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Fichiers%20CAO%20Enceinte/Carte%20&#233;lectronique.SLDPRT" TargetMode="External"/><Relationship Id="rId13" Type="http://schemas.openxmlformats.org/officeDocument/2006/relationships/hyperlink" Target="../Fichiers%20CAO%20Enceinte/membrane%20sup&#233;rieur%20V2.SLDPRT" TargetMode="External"/><Relationship Id="rId18" Type="http://schemas.openxmlformats.org/officeDocument/2006/relationships/hyperlink" Target="../Devis/Workbench-Quotation/DEV-210311-TC-LEY-FR-Visserie-V00.00.pdf" TargetMode="External"/><Relationship Id="rId3" Type="http://schemas.openxmlformats.org/officeDocument/2006/relationships/hyperlink" Target="../Fichiers%20CAO%20Enceinte/Entretoise.SLDPRT" TargetMode="External"/><Relationship Id="rId21" Type="http://schemas.openxmlformats.org/officeDocument/2006/relationships/hyperlink" Target="../Devis/Workbench-Quotation/DEV-210311-TC-LEY-FR-Visserie-V00.00.pdf" TargetMode="External"/><Relationship Id="rId7" Type="http://schemas.openxmlformats.org/officeDocument/2006/relationships/hyperlink" Target="../Fichiers%20CAO%20Enceinte/support%20batterie.SLDPRT" TargetMode="External"/><Relationship Id="rId12" Type="http://schemas.openxmlformats.org/officeDocument/2006/relationships/hyperlink" Target="../Fichiers%20CAO%20Enceinte/capuchon%20sup&#233;rieur%203D%20V2.SLDPRT" TargetMode="External"/><Relationship Id="rId17" Type="http://schemas.openxmlformats.org/officeDocument/2006/relationships/hyperlink" Target="../Devis/Workbench-Quotation/DEV-210311-TC-LEY-FR-Visserie-V00.00.pdf" TargetMode="External"/><Relationship Id="rId2" Type="http://schemas.openxmlformats.org/officeDocument/2006/relationships/hyperlink" Target="../Fichiers%20CAO%20Enceinte/Pied.SLDPRT" TargetMode="External"/><Relationship Id="rId16" Type="http://schemas.openxmlformats.org/officeDocument/2006/relationships/hyperlink" Target="../Devis/Workbench-Quotation/DEV-210311-TC-LEY-FR-Visserie-V00.00.pdf" TargetMode="External"/><Relationship Id="rId20" Type="http://schemas.openxmlformats.org/officeDocument/2006/relationships/hyperlink" Target="../Devis/Workbench-Quotation/DEV-210311-TC-LEY-FR-Visserie-V00.00.pdf" TargetMode="External"/><Relationship Id="rId1" Type="http://schemas.openxmlformats.org/officeDocument/2006/relationships/hyperlink" Target="../Fichiers%20CAO%20Enceinte/membrane%20inf&#233;rieur.SLDPRT" TargetMode="External"/><Relationship Id="rId6" Type="http://schemas.openxmlformats.org/officeDocument/2006/relationships/hyperlink" Target="../Fichiers%20CAO%20Enceinte/Batterie%20V2.SLDPRT" TargetMode="External"/><Relationship Id="rId11" Type="http://schemas.openxmlformats.org/officeDocument/2006/relationships/hyperlink" Target="../Fichiers%20CAO%20Enceinte/corps%20V2.SLDPRT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../Fichiers%20CAO%20Enceinte/Pot%20vibrant%20V4.SLDPRT" TargetMode="External"/><Relationship Id="rId15" Type="http://schemas.openxmlformats.org/officeDocument/2006/relationships/hyperlink" Target="../Fichiers%20CAO%20Enceinte/Pi&#232;ce_U.SLDPRT" TargetMode="External"/><Relationship Id="rId23" Type="http://schemas.openxmlformats.org/officeDocument/2006/relationships/hyperlink" Target="https://fr.rs-online.com/web/p/cordons-dalimentation-informatique/6665063/" TargetMode="External"/><Relationship Id="rId10" Type="http://schemas.openxmlformats.org/officeDocument/2006/relationships/hyperlink" Target="../Fichiers%20CAO%20Enceinte/Carte%20Bluetooth.SLDPRT" TargetMode="External"/><Relationship Id="rId19" Type="http://schemas.openxmlformats.org/officeDocument/2006/relationships/hyperlink" Target="../Devis/Workbench-Quotation/DEV-210311-TC-LEY-FR-Visserie-V00.00.pdf" TargetMode="External"/><Relationship Id="rId4" Type="http://schemas.openxmlformats.org/officeDocument/2006/relationships/hyperlink" Target="../Fichiers%20CAO%20Enceinte/capuchon%20inf&#233;rieurV2.SLDPRT" TargetMode="External"/><Relationship Id="rId9" Type="http://schemas.openxmlformats.org/officeDocument/2006/relationships/hyperlink" Target="../Fichiers%20CAO%20Enceinte/Matrice.SLDPRT" TargetMode="External"/><Relationship Id="rId14" Type="http://schemas.openxmlformats.org/officeDocument/2006/relationships/hyperlink" Target="../Fichiers%20CAO%20Enceinte/Support%20V3.SLDPRT" TargetMode="External"/><Relationship Id="rId22" Type="http://schemas.openxmlformats.org/officeDocument/2006/relationships/hyperlink" Target="https://fr.rs-online.com/web/p/fil-a-souder/756888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fr/ICE-FILAMENTS-ICEFIL1PLA119-Filament-Wintershine/dp/B017HAIMZU/ref=sr_1_2_sspa?__mk_fr_FR=%C3%85M%C3%85%C5%BD%C3%95%C3%91&amp;dchild=1&amp;keywords=pla+750g&amp;qid=1615533737&amp;sr=8-2-spons&amp;psc=1&amp;spLa=ZW5jcnlwdGVkUXVhbGlmaWVyPUEyWVU2N1U1R0ZZTEVBJmVuY3J5cHRlZElkPUEwMjkzMjgzMUE4Qjg5Tk9VWEpZRiZlbmNyeXB0ZWRBZElkPUEwNTkwNjcwMkg4Tzc4WTlVNFBBMyZ3aWRnZXROYW1lPXNwX2F0ZiZhY3Rpb249Y2xpY2tSZWRpcmVjdCZkb05vdExvZ0NsaWNrPXRydWU=" TargetMode="External"/><Relationship Id="rId2" Type="http://schemas.openxmlformats.org/officeDocument/2006/relationships/hyperlink" Target="https://www.amazon.fr/AmazonBasics-Filament-imprimante-Blanc-Bobine/dp/B07T6VTG44/ref=sr_1_7?__mk_fr_FR=%C3%85M%C3%85%C5%BD%C3%95%C3%91&amp;dchild=1&amp;keywords=pla&amp;qid=1615533164&amp;sr=8-7&amp;th=1" TargetMode="External"/><Relationship Id="rId1" Type="http://schemas.openxmlformats.org/officeDocument/2006/relationships/hyperlink" Target="https://www.amazon.fr/AmazonBasics-Filament-imprimante-Blanc-Bobine/dp/B07T4X4Y88/ref=sr_1_7?__mk_fr_FR=%C3%85M%C3%85%C5%BD%C3%95%C3%91&amp;dchild=1&amp;keywords=pla&amp;qid=1615533164&amp;sr=8-7" TargetMode="External"/><Relationship Id="rId5" Type="http://schemas.openxmlformats.org/officeDocument/2006/relationships/hyperlink" Target="../Devis/Workbench-Quotation/DEV-210312-TC-GEN-FR-Plastique_imprimante_3D-V00.00.pdf" TargetMode="External"/><Relationship Id="rId4" Type="http://schemas.openxmlformats.org/officeDocument/2006/relationships/hyperlink" Target="https://www.amazon.fr/dp/B017HAIH6E/ref=sspa_dk_detail_2?psc=1&amp;pd_rd_i=B017HAIH6E&amp;pd_rd_w=Ou5Gk&amp;pf_rd_p=366fc4a6-d352-47e9-b664-9fc6d35db13a&amp;pd_rd_wg=69gQI&amp;pf_rd_r=210TSK9MNXWCP6E9MM8V&amp;pd_rd_r=d50cb6b2-5709-47e8-a5ac-cca0b686ad22&amp;spLa=ZW5jcnlwdGVkUXVhbGlmaWVyPUFWWTFYN0RJQjNUWVMmZW5jcnlwdGVkSWQ9QTAzMDYwOTQxWUxaSk9MRDRYV1RLJmVuY3J5cHRlZEFkSWQ9QTAzOTc3NDkyMDBQQzhBQUdMSUFMJndpZGdldE5hbWU9c3BfZGV0YWlsJmFjdGlvbj1jbGlja1JlZGlyZWN0JmRvTm90TG9nQ2xpY2s9dHJ1ZQ==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../Devis/Workbench-Quotation/DEV-210311-TC-LEY-FR-Visserie-V00.00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D826-B461-4FD8-82AC-D024F651EA12}">
  <dimension ref="A2:I24"/>
  <sheetViews>
    <sheetView tabSelected="1" topLeftCell="A10" zoomScale="55" zoomScaleNormal="55" workbookViewId="0">
      <selection activeCell="E14" sqref="E14"/>
    </sheetView>
  </sheetViews>
  <sheetFormatPr baseColWidth="10" defaultColWidth="11.5546875" defaultRowHeight="14.4" x14ac:dyDescent="0.3"/>
  <cols>
    <col min="1" max="1" width="21.6640625" customWidth="1"/>
    <col min="2" max="2" width="24" bestFit="1" customWidth="1"/>
    <col min="3" max="3" width="64.88671875" customWidth="1"/>
    <col min="4" max="5" width="32.109375" customWidth="1"/>
    <col min="6" max="6" width="16" bestFit="1" customWidth="1"/>
    <col min="7" max="7" width="25.5546875" customWidth="1"/>
    <col min="8" max="8" width="30.44140625" customWidth="1"/>
    <col min="9" max="9" width="61.5546875" customWidth="1"/>
  </cols>
  <sheetData>
    <row r="2" spans="1:9" ht="68.400000000000006" customHeight="1" x14ac:dyDescent="0.3">
      <c r="B2" s="30" t="s">
        <v>66</v>
      </c>
      <c r="C2" s="31" t="s">
        <v>40</v>
      </c>
    </row>
    <row r="3" spans="1:9" ht="28.8" x14ac:dyDescent="0.3">
      <c r="A3" s="9" t="s">
        <v>0</v>
      </c>
      <c r="B3" s="10" t="s">
        <v>44</v>
      </c>
      <c r="C3" s="23" t="s">
        <v>3</v>
      </c>
      <c r="D3" s="9" t="s">
        <v>48</v>
      </c>
      <c r="E3" s="9" t="s">
        <v>49</v>
      </c>
      <c r="F3" s="9" t="s">
        <v>5</v>
      </c>
      <c r="G3" s="10" t="s">
        <v>50</v>
      </c>
      <c r="H3" s="10" t="s">
        <v>51</v>
      </c>
      <c r="I3" s="9" t="s">
        <v>56</v>
      </c>
    </row>
    <row r="4" spans="1:9" ht="408.75" customHeight="1" x14ac:dyDescent="0.3">
      <c r="A4" s="24" t="s">
        <v>78</v>
      </c>
      <c r="B4" s="1">
        <v>49550</v>
      </c>
      <c r="C4" s="3"/>
      <c r="D4" s="5">
        <v>132</v>
      </c>
      <c r="E4" s="5">
        <f>D4+19/100*D4</f>
        <v>157.08000000000001</v>
      </c>
      <c r="F4" s="1">
        <v>5</v>
      </c>
      <c r="G4" s="5">
        <f>F4*D4</f>
        <v>660</v>
      </c>
      <c r="H4" s="5">
        <f>F4*E4</f>
        <v>785.40000000000009</v>
      </c>
      <c r="I4" s="42" t="s">
        <v>79</v>
      </c>
    </row>
    <row r="5" spans="1:9" ht="171" customHeight="1" x14ac:dyDescent="0.3">
      <c r="A5" s="24" t="s">
        <v>80</v>
      </c>
      <c r="B5" s="1">
        <v>44091</v>
      </c>
      <c r="D5" s="5">
        <v>14.1</v>
      </c>
      <c r="E5" s="5">
        <v>16.78</v>
      </c>
      <c r="F5" s="1">
        <v>5</v>
      </c>
      <c r="G5" s="5">
        <f>F5*D5</f>
        <v>70.5</v>
      </c>
      <c r="H5" s="5">
        <f>F5*E5</f>
        <v>83.9</v>
      </c>
      <c r="I5" s="42" t="s">
        <v>81</v>
      </c>
    </row>
    <row r="6" spans="1:9" ht="129.75" customHeight="1" x14ac:dyDescent="0.3">
      <c r="A6" s="24" t="s">
        <v>1</v>
      </c>
      <c r="B6" s="1">
        <v>84806</v>
      </c>
      <c r="C6" s="4"/>
      <c r="D6" s="5">
        <v>20.6</v>
      </c>
      <c r="E6" s="5">
        <f t="shared" ref="E6:E13" si="0">D6+19/100*D6</f>
        <v>24.514000000000003</v>
      </c>
      <c r="F6" s="1">
        <v>5</v>
      </c>
      <c r="G6" s="5">
        <f t="shared" ref="G6:G13" si="1">D6*F6</f>
        <v>103</v>
      </c>
      <c r="H6" s="22">
        <f t="shared" ref="H6:H12" si="2">E6*F6</f>
        <v>122.57000000000002</v>
      </c>
      <c r="I6" s="1" t="s">
        <v>77</v>
      </c>
    </row>
    <row r="7" spans="1:9" ht="171" customHeight="1" x14ac:dyDescent="0.3">
      <c r="A7" s="24" t="s">
        <v>2</v>
      </c>
      <c r="B7" s="6" t="s">
        <v>15</v>
      </c>
      <c r="C7" s="4"/>
      <c r="D7" s="5">
        <f>E7-20/100*E7</f>
        <v>11.959999999999999</v>
      </c>
      <c r="E7" s="5">
        <v>14.95</v>
      </c>
      <c r="F7" s="1">
        <v>5</v>
      </c>
      <c r="G7" s="5">
        <f t="shared" si="1"/>
        <v>59.8</v>
      </c>
      <c r="H7" s="22">
        <f t="shared" si="2"/>
        <v>74.75</v>
      </c>
      <c r="I7" s="1"/>
    </row>
    <row r="8" spans="1:9" ht="153" customHeight="1" x14ac:dyDescent="0.3">
      <c r="A8" s="24" t="s">
        <v>4</v>
      </c>
      <c r="B8" s="2">
        <v>871300</v>
      </c>
      <c r="C8" s="3"/>
      <c r="D8" s="5">
        <v>43.3</v>
      </c>
      <c r="E8" s="5">
        <f t="shared" si="0"/>
        <v>51.527000000000001</v>
      </c>
      <c r="F8" s="1">
        <v>5</v>
      </c>
      <c r="G8" s="5">
        <f t="shared" si="1"/>
        <v>216.5</v>
      </c>
      <c r="H8" s="22">
        <f t="shared" si="2"/>
        <v>257.63499999999999</v>
      </c>
      <c r="I8" s="2" t="s">
        <v>64</v>
      </c>
    </row>
    <row r="9" spans="1:9" ht="203.4" customHeight="1" x14ac:dyDescent="0.3">
      <c r="A9" s="24" t="s">
        <v>8</v>
      </c>
      <c r="B9" s="6" t="s">
        <v>60</v>
      </c>
      <c r="C9" s="3"/>
      <c r="D9" s="5">
        <v>2.04</v>
      </c>
      <c r="E9" s="5">
        <f>D9+20/100*D9</f>
        <v>2.448</v>
      </c>
      <c r="F9" s="13">
        <v>8</v>
      </c>
      <c r="G9" s="5">
        <f t="shared" si="1"/>
        <v>16.32</v>
      </c>
      <c r="H9" s="22">
        <f t="shared" si="2"/>
        <v>19.584</v>
      </c>
      <c r="I9" s="2" t="s">
        <v>69</v>
      </c>
    </row>
    <row r="10" spans="1:9" ht="259.95" customHeight="1" x14ac:dyDescent="0.3">
      <c r="A10" s="24" t="s">
        <v>8</v>
      </c>
      <c r="B10" s="6" t="s">
        <v>61</v>
      </c>
      <c r="D10" s="5">
        <v>4.29</v>
      </c>
      <c r="E10" s="5">
        <f t="shared" ref="E10:E12" si="3">D10+20/100*D10</f>
        <v>5.1479999999999997</v>
      </c>
      <c r="F10" s="13">
        <v>8</v>
      </c>
      <c r="G10" s="5">
        <f t="shared" si="1"/>
        <v>34.32</v>
      </c>
      <c r="H10" s="22">
        <f t="shared" si="2"/>
        <v>41.183999999999997</v>
      </c>
      <c r="I10" s="2" t="s">
        <v>68</v>
      </c>
    </row>
    <row r="11" spans="1:9" ht="249" customHeight="1" x14ac:dyDescent="0.3">
      <c r="A11" s="24" t="s">
        <v>8</v>
      </c>
      <c r="B11" s="6" t="s">
        <v>62</v>
      </c>
      <c r="C11" s="3"/>
      <c r="D11" s="5">
        <v>10.67</v>
      </c>
      <c r="E11" s="5">
        <f t="shared" si="3"/>
        <v>12.804</v>
      </c>
      <c r="F11" s="13">
        <v>8</v>
      </c>
      <c r="G11" s="5">
        <f t="shared" si="1"/>
        <v>85.36</v>
      </c>
      <c r="H11" s="22">
        <f t="shared" si="2"/>
        <v>102.432</v>
      </c>
      <c r="I11" s="2" t="s">
        <v>67</v>
      </c>
    </row>
    <row r="12" spans="1:9" ht="162.75" customHeight="1" x14ac:dyDescent="0.3">
      <c r="A12" s="24" t="s">
        <v>8</v>
      </c>
      <c r="B12" s="6" t="s">
        <v>63</v>
      </c>
      <c r="C12" s="3"/>
      <c r="D12" s="5">
        <v>20.46</v>
      </c>
      <c r="E12" s="5">
        <f t="shared" si="3"/>
        <v>24.552</v>
      </c>
      <c r="F12" s="13">
        <v>8</v>
      </c>
      <c r="G12" s="5">
        <f t="shared" si="1"/>
        <v>163.68</v>
      </c>
      <c r="H12" s="22">
        <f t="shared" si="2"/>
        <v>196.416</v>
      </c>
      <c r="I12" s="2" t="s">
        <v>65</v>
      </c>
    </row>
    <row r="13" spans="1:9" ht="79.5" customHeight="1" x14ac:dyDescent="0.3">
      <c r="A13" s="24" t="s">
        <v>52</v>
      </c>
      <c r="B13" s="2">
        <v>38216</v>
      </c>
      <c r="C13" s="3"/>
      <c r="D13" s="7">
        <v>9.85</v>
      </c>
      <c r="E13" s="5">
        <f t="shared" si="0"/>
        <v>11.721499999999999</v>
      </c>
      <c r="F13" s="14">
        <v>5</v>
      </c>
      <c r="G13" s="5">
        <f t="shared" si="1"/>
        <v>49.25</v>
      </c>
      <c r="H13" s="22">
        <f>E13*F13</f>
        <v>58.607499999999995</v>
      </c>
      <c r="I13" s="1" t="s">
        <v>57</v>
      </c>
    </row>
    <row r="14" spans="1:9" ht="28.8" x14ac:dyDescent="0.3">
      <c r="F14" s="25" t="s">
        <v>6</v>
      </c>
      <c r="G14" s="26">
        <f>SUM(G6:G13)</f>
        <v>728.23</v>
      </c>
      <c r="H14" s="27">
        <f>SUM(H6:H13)</f>
        <v>873.1785000000001</v>
      </c>
    </row>
    <row r="15" spans="1:9" ht="28.8" x14ac:dyDescent="0.3">
      <c r="F15" s="25" t="s">
        <v>7</v>
      </c>
      <c r="G15" s="41">
        <f>G14*36.39</f>
        <v>26500.289700000001</v>
      </c>
      <c r="H15" s="40">
        <f>H14*36.39</f>
        <v>31774.965615000005</v>
      </c>
    </row>
    <row r="24" spans="9:9" x14ac:dyDescent="0.3">
      <c r="I24" s="39"/>
    </row>
  </sheetData>
  <hyperlinks>
    <hyperlink ref="B7" r:id="rId1" xr:uid="{AF30EC1A-524F-49F7-BC09-DA75DF51C495}"/>
    <hyperlink ref="C2" r:id="rId2" xr:uid="{FD10C6B6-1902-4927-AFDD-AC599BE773AA}"/>
    <hyperlink ref="B9" r:id="rId3" xr:uid="{9734E6F6-786A-4EB7-9848-BAA4023701C9}"/>
    <hyperlink ref="B10" r:id="rId4" xr:uid="{E13F8CBD-9CEC-4B4D-9F53-8D87F14B5749}"/>
    <hyperlink ref="B11" r:id="rId5" xr:uid="{D49C059D-8EBA-4F4A-9706-9ECAA0BD2528}"/>
    <hyperlink ref="B12" r:id="rId6" xr:uid="{71746237-3F27-4C77-86CF-EC9180E31987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6EC3-ADDC-4101-B321-D6298CCE7DB7}">
  <dimension ref="A3:I28"/>
  <sheetViews>
    <sheetView topLeftCell="A4" workbookViewId="0">
      <selection activeCell="B29" sqref="B29"/>
    </sheetView>
  </sheetViews>
  <sheetFormatPr baseColWidth="10" defaultColWidth="11.5546875" defaultRowHeight="14.4" x14ac:dyDescent="0.3"/>
  <cols>
    <col min="2" max="2" width="20.6640625" bestFit="1" customWidth="1"/>
  </cols>
  <sheetData>
    <row r="3" spans="1:9" ht="86.4" x14ac:dyDescent="0.3">
      <c r="A3" s="9" t="s">
        <v>9</v>
      </c>
      <c r="B3" s="10" t="s">
        <v>41</v>
      </c>
      <c r="C3" s="10" t="s">
        <v>10</v>
      </c>
      <c r="D3" s="10" t="s">
        <v>59</v>
      </c>
      <c r="E3" s="10" t="s">
        <v>11</v>
      </c>
      <c r="F3" s="10" t="s">
        <v>12</v>
      </c>
      <c r="G3" s="11" t="s">
        <v>53</v>
      </c>
      <c r="H3" s="15" t="s">
        <v>55</v>
      </c>
      <c r="I3" s="10" t="s">
        <v>54</v>
      </c>
    </row>
    <row r="4" spans="1:9" ht="28.8" x14ac:dyDescent="0.3">
      <c r="A4" s="1">
        <v>1</v>
      </c>
      <c r="B4" s="2" t="s">
        <v>58</v>
      </c>
      <c r="C4" s="1">
        <v>1</v>
      </c>
      <c r="D4" s="1">
        <f>C4*5</f>
        <v>5</v>
      </c>
      <c r="E4" s="1" t="s">
        <v>16</v>
      </c>
      <c r="F4" s="6" t="s">
        <v>15</v>
      </c>
      <c r="G4" s="12"/>
      <c r="H4" s="16"/>
      <c r="I4" s="18"/>
    </row>
    <row r="5" spans="1:9" x14ac:dyDescent="0.3">
      <c r="A5" s="1">
        <v>2</v>
      </c>
      <c r="B5" s="28" t="s">
        <v>13</v>
      </c>
      <c r="C5" s="1">
        <v>1</v>
      </c>
      <c r="D5" s="28">
        <f>C5*5</f>
        <v>5</v>
      </c>
      <c r="E5" s="1" t="s">
        <v>14</v>
      </c>
      <c r="F5" s="6" t="s">
        <v>15</v>
      </c>
      <c r="G5" s="12">
        <v>14.71</v>
      </c>
      <c r="H5" s="16">
        <v>17.649999999999999</v>
      </c>
      <c r="I5" s="18" t="s">
        <v>42</v>
      </c>
    </row>
    <row r="6" spans="1:9" x14ac:dyDescent="0.3">
      <c r="A6" s="1">
        <v>3</v>
      </c>
      <c r="B6" s="1" t="s">
        <v>17</v>
      </c>
      <c r="C6" s="1">
        <v>1</v>
      </c>
      <c r="D6" s="1">
        <f t="shared" ref="D6:D26" si="0">C6*5</f>
        <v>5</v>
      </c>
      <c r="E6" s="1" t="s">
        <v>16</v>
      </c>
      <c r="F6" s="6" t="s">
        <v>15</v>
      </c>
      <c r="G6" s="12"/>
      <c r="H6" s="16"/>
      <c r="I6" s="18"/>
    </row>
    <row r="7" spans="1:9" x14ac:dyDescent="0.3">
      <c r="A7" s="1">
        <v>4</v>
      </c>
      <c r="B7" s="1" t="s">
        <v>18</v>
      </c>
      <c r="C7" s="1">
        <v>1</v>
      </c>
      <c r="D7" s="1">
        <f t="shared" si="0"/>
        <v>5</v>
      </c>
      <c r="E7" s="1" t="s">
        <v>16</v>
      </c>
      <c r="F7" s="6" t="s">
        <v>15</v>
      </c>
      <c r="G7" s="12"/>
      <c r="H7" s="16"/>
      <c r="I7" s="18"/>
    </row>
    <row r="8" spans="1:9" x14ac:dyDescent="0.3">
      <c r="A8" s="1">
        <v>5</v>
      </c>
      <c r="B8" s="1" t="s">
        <v>19</v>
      </c>
      <c r="C8" s="1">
        <v>1</v>
      </c>
      <c r="D8" s="1">
        <f t="shared" si="0"/>
        <v>5</v>
      </c>
      <c r="E8" s="1" t="s">
        <v>16</v>
      </c>
      <c r="F8" s="6" t="s">
        <v>15</v>
      </c>
      <c r="G8" s="12"/>
      <c r="H8" s="16"/>
      <c r="I8" s="18"/>
    </row>
    <row r="9" spans="1:9" x14ac:dyDescent="0.3">
      <c r="A9" s="1" t="s">
        <v>72</v>
      </c>
      <c r="B9" s="28" t="s">
        <v>20</v>
      </c>
      <c r="C9" s="1">
        <v>9</v>
      </c>
      <c r="D9" s="28">
        <f t="shared" si="0"/>
        <v>45</v>
      </c>
      <c r="E9" s="1" t="s">
        <v>14</v>
      </c>
      <c r="F9" s="6" t="s">
        <v>15</v>
      </c>
      <c r="G9" s="13">
        <v>6.29</v>
      </c>
      <c r="H9" s="17">
        <v>7.55</v>
      </c>
      <c r="I9" s="18" t="s">
        <v>43</v>
      </c>
    </row>
    <row r="10" spans="1:9" x14ac:dyDescent="0.3">
      <c r="A10" s="1">
        <v>7</v>
      </c>
      <c r="B10" s="28" t="s">
        <v>21</v>
      </c>
      <c r="C10" s="1">
        <v>1</v>
      </c>
      <c r="D10" s="28">
        <f t="shared" si="0"/>
        <v>5</v>
      </c>
      <c r="E10" s="1" t="s">
        <v>14</v>
      </c>
      <c r="F10" s="6" t="s">
        <v>15</v>
      </c>
      <c r="G10" s="13">
        <v>8.1</v>
      </c>
      <c r="H10" s="17">
        <v>9.7200000000000006</v>
      </c>
      <c r="I10" s="18" t="s">
        <v>45</v>
      </c>
    </row>
    <row r="11" spans="1:9" x14ac:dyDescent="0.3">
      <c r="A11" s="1">
        <v>8</v>
      </c>
      <c r="B11" s="1" t="s">
        <v>22</v>
      </c>
      <c r="C11" s="1">
        <v>1</v>
      </c>
      <c r="D11" s="1">
        <f t="shared" si="0"/>
        <v>5</v>
      </c>
      <c r="E11" s="1" t="s">
        <v>16</v>
      </c>
      <c r="F11" s="6" t="s">
        <v>15</v>
      </c>
      <c r="G11" s="12"/>
      <c r="H11" s="16"/>
      <c r="I11" s="18"/>
    </row>
    <row r="12" spans="1:9" x14ac:dyDescent="0.3">
      <c r="A12" s="1">
        <v>9</v>
      </c>
      <c r="B12" s="1" t="s">
        <v>23</v>
      </c>
      <c r="C12" s="1">
        <v>1</v>
      </c>
      <c r="D12" s="1">
        <f t="shared" si="0"/>
        <v>5</v>
      </c>
      <c r="E12" s="1" t="s">
        <v>16</v>
      </c>
      <c r="F12" s="6" t="s">
        <v>15</v>
      </c>
      <c r="G12" s="12"/>
      <c r="H12" s="16"/>
      <c r="I12" s="18"/>
    </row>
    <row r="13" spans="1:9" x14ac:dyDescent="0.3">
      <c r="A13" s="1">
        <v>10</v>
      </c>
      <c r="B13" s="1" t="s">
        <v>24</v>
      </c>
      <c r="C13" s="1">
        <v>1</v>
      </c>
      <c r="D13" s="1">
        <f t="shared" si="0"/>
        <v>5</v>
      </c>
      <c r="E13" s="1" t="s">
        <v>16</v>
      </c>
      <c r="F13" s="6" t="s">
        <v>15</v>
      </c>
      <c r="G13" s="12"/>
      <c r="H13" s="16"/>
      <c r="I13" s="18"/>
    </row>
    <row r="14" spans="1:9" x14ac:dyDescent="0.3">
      <c r="A14" s="1">
        <v>11</v>
      </c>
      <c r="B14" s="1" t="s">
        <v>25</v>
      </c>
      <c r="C14" s="1">
        <v>1</v>
      </c>
      <c r="D14" s="1">
        <f t="shared" si="0"/>
        <v>5</v>
      </c>
      <c r="E14" s="1" t="s">
        <v>16</v>
      </c>
      <c r="F14" s="6" t="s">
        <v>15</v>
      </c>
      <c r="G14" s="12"/>
      <c r="H14" s="16"/>
      <c r="I14" s="18"/>
    </row>
    <row r="15" spans="1:9" x14ac:dyDescent="0.3">
      <c r="A15" s="1">
        <v>12</v>
      </c>
      <c r="B15" s="28" t="s">
        <v>26</v>
      </c>
      <c r="C15" s="1">
        <v>3</v>
      </c>
      <c r="D15" s="28">
        <f t="shared" si="0"/>
        <v>15</v>
      </c>
      <c r="E15" s="1" t="s">
        <v>14</v>
      </c>
      <c r="F15" s="6" t="s">
        <v>15</v>
      </c>
      <c r="G15" s="13">
        <v>52.08</v>
      </c>
      <c r="H15" s="17">
        <v>62.5</v>
      </c>
      <c r="I15" s="8" t="s">
        <v>46</v>
      </c>
    </row>
    <row r="16" spans="1:9" x14ac:dyDescent="0.3">
      <c r="A16" s="1">
        <v>15</v>
      </c>
      <c r="B16" s="1" t="s">
        <v>27</v>
      </c>
      <c r="C16" s="1">
        <v>1</v>
      </c>
      <c r="D16" s="1">
        <f t="shared" si="0"/>
        <v>5</v>
      </c>
      <c r="E16" s="1" t="s">
        <v>16</v>
      </c>
      <c r="F16" s="6" t="s">
        <v>15</v>
      </c>
      <c r="G16" s="12"/>
      <c r="H16" s="16"/>
      <c r="I16" s="18"/>
    </row>
    <row r="17" spans="1:9" x14ac:dyDescent="0.3">
      <c r="A17" s="1">
        <v>16</v>
      </c>
      <c r="B17" s="1" t="s">
        <v>28</v>
      </c>
      <c r="C17" s="1">
        <v>1</v>
      </c>
      <c r="D17" s="1">
        <f t="shared" si="0"/>
        <v>5</v>
      </c>
      <c r="E17" s="1" t="s">
        <v>16</v>
      </c>
      <c r="F17" s="6" t="s">
        <v>15</v>
      </c>
      <c r="G17" s="12"/>
      <c r="H17" s="16"/>
      <c r="I17" s="18"/>
    </row>
    <row r="18" spans="1:9" x14ac:dyDescent="0.3">
      <c r="A18" s="1">
        <v>17</v>
      </c>
      <c r="B18" s="1" t="s">
        <v>29</v>
      </c>
      <c r="C18" s="1">
        <v>1</v>
      </c>
      <c r="D18" s="1">
        <f t="shared" si="0"/>
        <v>5</v>
      </c>
      <c r="E18" s="1" t="s">
        <v>16</v>
      </c>
      <c r="F18" s="6" t="s">
        <v>15</v>
      </c>
      <c r="G18" s="12"/>
      <c r="H18" s="16"/>
      <c r="I18" s="18"/>
    </row>
    <row r="19" spans="1:9" x14ac:dyDescent="0.3">
      <c r="A19" s="1">
        <v>18</v>
      </c>
      <c r="B19" s="28" t="s">
        <v>30</v>
      </c>
      <c r="C19" s="1">
        <v>2</v>
      </c>
      <c r="D19" s="28">
        <f t="shared" si="0"/>
        <v>10</v>
      </c>
      <c r="E19" s="1" t="s">
        <v>14</v>
      </c>
      <c r="F19" s="6" t="s">
        <v>15</v>
      </c>
      <c r="G19" s="12">
        <v>17.64</v>
      </c>
      <c r="H19" s="16">
        <v>21.17</v>
      </c>
      <c r="I19" s="18" t="s">
        <v>47</v>
      </c>
    </row>
    <row r="20" spans="1:9" x14ac:dyDescent="0.3">
      <c r="A20" s="1">
        <v>19</v>
      </c>
      <c r="B20" s="1" t="s">
        <v>31</v>
      </c>
      <c r="C20" s="1">
        <v>1</v>
      </c>
      <c r="D20" s="1">
        <f t="shared" si="0"/>
        <v>5</v>
      </c>
      <c r="E20" s="1" t="s">
        <v>16</v>
      </c>
      <c r="F20" s="6" t="s">
        <v>15</v>
      </c>
      <c r="G20" s="12"/>
      <c r="H20" s="16"/>
      <c r="I20" s="18"/>
    </row>
    <row r="21" spans="1:9" x14ac:dyDescent="0.3">
      <c r="A21" s="1">
        <v>20</v>
      </c>
      <c r="B21" s="28" t="s">
        <v>32</v>
      </c>
      <c r="C21" s="1">
        <v>2</v>
      </c>
      <c r="D21" s="28">
        <f t="shared" si="0"/>
        <v>10</v>
      </c>
      <c r="E21" s="1" t="s">
        <v>14</v>
      </c>
      <c r="F21" s="6" t="s">
        <v>15</v>
      </c>
      <c r="G21" s="12">
        <v>25.92</v>
      </c>
      <c r="H21" s="16">
        <v>31.1</v>
      </c>
      <c r="I21" s="18" t="s">
        <v>46</v>
      </c>
    </row>
    <row r="22" spans="1:9" x14ac:dyDescent="0.3">
      <c r="A22" s="1">
        <v>21</v>
      </c>
      <c r="B22" s="1" t="s">
        <v>33</v>
      </c>
      <c r="C22" s="1">
        <v>1</v>
      </c>
      <c r="D22" s="1">
        <f t="shared" si="0"/>
        <v>5</v>
      </c>
      <c r="E22" s="1" t="s">
        <v>16</v>
      </c>
      <c r="F22" s="6" t="s">
        <v>15</v>
      </c>
      <c r="G22" s="12"/>
      <c r="H22" s="16"/>
      <c r="I22" s="18"/>
    </row>
    <row r="23" spans="1:9" x14ac:dyDescent="0.3">
      <c r="A23" s="1">
        <v>22</v>
      </c>
      <c r="B23" s="1" t="s">
        <v>34</v>
      </c>
      <c r="C23" s="1">
        <v>1</v>
      </c>
      <c r="D23" s="1">
        <f t="shared" si="0"/>
        <v>5</v>
      </c>
      <c r="E23" s="1" t="s">
        <v>16</v>
      </c>
      <c r="F23" s="6" t="s">
        <v>15</v>
      </c>
      <c r="G23" s="12"/>
      <c r="H23" s="16"/>
      <c r="I23" s="18"/>
    </row>
    <row r="24" spans="1:9" x14ac:dyDescent="0.3">
      <c r="A24" s="1">
        <v>23</v>
      </c>
      <c r="B24" s="1" t="s">
        <v>35</v>
      </c>
      <c r="C24" s="1">
        <v>1</v>
      </c>
      <c r="D24" s="1">
        <f t="shared" si="0"/>
        <v>5</v>
      </c>
      <c r="E24" s="1" t="s">
        <v>16</v>
      </c>
      <c r="F24" s="6" t="s">
        <v>15</v>
      </c>
      <c r="G24" s="12"/>
      <c r="H24" s="16"/>
      <c r="I24" s="18"/>
    </row>
    <row r="25" spans="1:9" x14ac:dyDescent="0.3">
      <c r="A25" s="1">
        <v>24</v>
      </c>
      <c r="B25" s="28" t="s">
        <v>36</v>
      </c>
      <c r="C25" s="1">
        <v>2</v>
      </c>
      <c r="D25" s="28">
        <f t="shared" si="0"/>
        <v>10</v>
      </c>
      <c r="E25" s="1" t="s">
        <v>14</v>
      </c>
      <c r="F25" s="6" t="s">
        <v>15</v>
      </c>
      <c r="G25" s="12">
        <f>8.01*D25</f>
        <v>80.099999999999994</v>
      </c>
      <c r="H25" s="16">
        <f>9.61*D25</f>
        <v>96.1</v>
      </c>
      <c r="I25" s="8" t="s">
        <v>73</v>
      </c>
    </row>
    <row r="26" spans="1:9" x14ac:dyDescent="0.3">
      <c r="A26" s="1">
        <v>25</v>
      </c>
      <c r="B26" s="28" t="s">
        <v>37</v>
      </c>
      <c r="C26" s="1">
        <v>1</v>
      </c>
      <c r="D26" s="28">
        <f t="shared" si="0"/>
        <v>5</v>
      </c>
      <c r="E26" s="1" t="s">
        <v>14</v>
      </c>
      <c r="F26" s="19" t="s">
        <v>15</v>
      </c>
      <c r="G26" s="20" t="s">
        <v>38</v>
      </c>
      <c r="H26" s="21" t="s">
        <v>39</v>
      </c>
      <c r="I26" s="18"/>
    </row>
    <row r="27" spans="1:9" ht="28.8" x14ac:dyDescent="0.3">
      <c r="D27" s="29"/>
      <c r="F27" s="32" t="s">
        <v>70</v>
      </c>
      <c r="G27" s="33">
        <f>SUM(G5:G26)</f>
        <v>204.84</v>
      </c>
      <c r="H27" s="33">
        <f>SUM(H5:H26)</f>
        <v>245.79</v>
      </c>
    </row>
    <row r="28" spans="1:9" ht="28.8" x14ac:dyDescent="0.3">
      <c r="D28" s="29"/>
      <c r="F28" s="32" t="s">
        <v>71</v>
      </c>
      <c r="G28" s="33">
        <v>4644.87</v>
      </c>
      <c r="H28" s="33">
        <v>5578.18</v>
      </c>
    </row>
  </sheetData>
  <hyperlinks>
    <hyperlink ref="F4" r:id="rId1" display="Lien" xr:uid="{B18603AC-198C-4A7A-B477-235AC33EEB94}"/>
    <hyperlink ref="F6" r:id="rId2" display="Lien" xr:uid="{BFDB6A7A-71C8-4183-957A-A02FF4A2498C}"/>
    <hyperlink ref="F7" r:id="rId3" display="Lien" xr:uid="{A6999057-BEF3-468E-A960-B46002413AC5}"/>
    <hyperlink ref="F8" r:id="rId4" display="Lien" xr:uid="{02E0775B-310B-4509-B8EA-86CE7389E760}"/>
    <hyperlink ref="F11" r:id="rId5" display="Lien" xr:uid="{01E3547A-4EED-4DF6-87FF-5C43BC8769CA}"/>
    <hyperlink ref="F13" r:id="rId6" display="Lien" xr:uid="{92920FE2-7C52-4ABF-8A2F-C491BFD6111F}"/>
    <hyperlink ref="F14" r:id="rId7" display="Lien" xr:uid="{D6CFFCF0-013B-46C3-B957-79398AEF2616}"/>
    <hyperlink ref="F16" r:id="rId8" display="Lien" xr:uid="{FE3EDF34-3BA7-401E-AFCF-5634E0778560}"/>
    <hyperlink ref="F17" r:id="rId9" display="Lien" xr:uid="{5C61E9F0-26DF-41F8-8AD6-E61F52AD8253}"/>
    <hyperlink ref="F20" r:id="rId10" display="Lien" xr:uid="{E2BC8822-B9AF-4CE8-A751-341566D6C08D}"/>
    <hyperlink ref="F22" r:id="rId11" display="Lien" xr:uid="{4E460263-3490-43A2-9BEA-3DFC6FEB7C56}"/>
    <hyperlink ref="F23" r:id="rId12" display="Lien" xr:uid="{16C69E67-544C-4278-9D19-36FB5050CF10}"/>
    <hyperlink ref="F24" r:id="rId13" display="Lien" xr:uid="{834BC136-2129-482A-A48A-F29BB9764BF5}"/>
    <hyperlink ref="F12" r:id="rId14" display="Lien" xr:uid="{7788F59A-EEE1-49DB-841D-3C55B1F408B4}"/>
    <hyperlink ref="F18" r:id="rId15" display="Lien" xr:uid="{1B209F51-5F69-40D1-BCBC-79EE615B62B1}"/>
    <hyperlink ref="F5" r:id="rId16" xr:uid="{0A399C92-DA96-44E0-9FA9-3D6B01A89B73}"/>
    <hyperlink ref="F9" r:id="rId17" xr:uid="{72122694-0E33-4387-932E-349081E1BFA7}"/>
    <hyperlink ref="F10" r:id="rId18" xr:uid="{A65E39C4-574D-4CFC-92F5-A12543CECDA0}"/>
    <hyperlink ref="F19" r:id="rId19" xr:uid="{5A7703FE-F4C7-4912-BF1D-0BFE7614EAE1}"/>
    <hyperlink ref="F15" r:id="rId20" xr:uid="{3EDFE73A-E327-47E1-B128-2712CB4988B8}"/>
    <hyperlink ref="F21" r:id="rId21" xr:uid="{59E14134-EA4E-4D76-ACFB-1BA8F9C82197}"/>
    <hyperlink ref="F26" r:id="rId22" xr:uid="{9716F36F-2C93-4FDC-B9B4-2E109787C9D8}"/>
    <hyperlink ref="F25" r:id="rId23" xr:uid="{1132ACA7-C9E0-45B9-9773-9BA9BAA966B3}"/>
  </hyperlinks>
  <pageMargins left="0.7" right="0.7" top="0.75" bottom="0.75" header="0.3" footer="0.3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B519-4434-41B3-80B1-D2315D61F636}">
  <dimension ref="A2:F19"/>
  <sheetViews>
    <sheetView topLeftCell="A7" workbookViewId="0">
      <selection activeCell="F9" sqref="F9:F10"/>
    </sheetView>
  </sheetViews>
  <sheetFormatPr baseColWidth="10" defaultColWidth="11.5546875" defaultRowHeight="14.4" x14ac:dyDescent="0.3"/>
  <cols>
    <col min="1" max="1" width="13.44140625" customWidth="1"/>
    <col min="3" max="3" width="16.109375" customWidth="1"/>
    <col min="5" max="5" width="13.44140625" customWidth="1"/>
    <col min="6" max="6" width="14.5546875" customWidth="1"/>
  </cols>
  <sheetData>
    <row r="2" spans="1:6" ht="28.8" x14ac:dyDescent="0.3">
      <c r="A2" s="49" t="s">
        <v>82</v>
      </c>
      <c r="B2" s="49" t="s">
        <v>86</v>
      </c>
      <c r="C2" s="49" t="s">
        <v>83</v>
      </c>
      <c r="D2" s="50" t="s">
        <v>89</v>
      </c>
      <c r="E2" s="49" t="s">
        <v>15</v>
      </c>
    </row>
    <row r="3" spans="1:6" ht="28.8" x14ac:dyDescent="0.3">
      <c r="A3" s="43" t="s">
        <v>84</v>
      </c>
      <c r="B3" s="2" t="s">
        <v>87</v>
      </c>
      <c r="C3" s="43" t="s">
        <v>85</v>
      </c>
      <c r="D3" s="46">
        <v>21.21</v>
      </c>
      <c r="E3" s="6" t="s">
        <v>15</v>
      </c>
    </row>
    <row r="4" spans="1:6" ht="28.8" x14ac:dyDescent="0.3">
      <c r="A4" s="43" t="s">
        <v>84</v>
      </c>
      <c r="B4" s="2" t="s">
        <v>87</v>
      </c>
      <c r="C4" s="43" t="s">
        <v>88</v>
      </c>
      <c r="D4" s="46">
        <v>21.21</v>
      </c>
      <c r="E4" s="6" t="s">
        <v>15</v>
      </c>
    </row>
    <row r="5" spans="1:6" ht="43.2" x14ac:dyDescent="0.3">
      <c r="A5" s="29"/>
      <c r="B5" s="55"/>
      <c r="C5" s="2" t="s">
        <v>108</v>
      </c>
      <c r="D5" s="46">
        <v>0</v>
      </c>
      <c r="E5" s="56"/>
    </row>
    <row r="6" spans="1:6" x14ac:dyDescent="0.3">
      <c r="A6" s="47"/>
      <c r="B6" s="47"/>
      <c r="C6" s="48" t="s">
        <v>90</v>
      </c>
      <c r="D6" s="52">
        <f>SUM(D3:D4)</f>
        <v>42.42</v>
      </c>
      <c r="E6" s="47"/>
    </row>
    <row r="8" spans="1:6" ht="28.8" x14ac:dyDescent="0.3">
      <c r="A8" s="49" t="s">
        <v>82</v>
      </c>
      <c r="B8" s="49" t="s">
        <v>86</v>
      </c>
      <c r="C8" s="49" t="s">
        <v>83</v>
      </c>
      <c r="D8" s="50" t="s">
        <v>104</v>
      </c>
      <c r="E8" s="49" t="s">
        <v>110</v>
      </c>
      <c r="F8" s="49" t="s">
        <v>15</v>
      </c>
    </row>
    <row r="9" spans="1:6" ht="28.8" x14ac:dyDescent="0.3">
      <c r="A9" s="43" t="s">
        <v>91</v>
      </c>
      <c r="B9" s="2" t="s">
        <v>92</v>
      </c>
      <c r="C9" s="43" t="s">
        <v>88</v>
      </c>
      <c r="D9" s="46">
        <v>23.33</v>
      </c>
      <c r="E9" s="57">
        <f>D9-D9*(10/100)</f>
        <v>20.997</v>
      </c>
      <c r="F9" s="58" t="s">
        <v>15</v>
      </c>
    </row>
    <row r="10" spans="1:6" ht="28.8" x14ac:dyDescent="0.3">
      <c r="A10" s="43" t="s">
        <v>91</v>
      </c>
      <c r="B10" s="2" t="s">
        <v>92</v>
      </c>
      <c r="C10" s="43" t="s">
        <v>85</v>
      </c>
      <c r="D10" s="46">
        <v>23.33</v>
      </c>
      <c r="E10" s="57">
        <f>D10-D10*(10/100)</f>
        <v>20.997</v>
      </c>
      <c r="F10" s="59"/>
    </row>
    <row r="11" spans="1:6" x14ac:dyDescent="0.3">
      <c r="B11" s="47"/>
      <c r="C11" s="43" t="s">
        <v>96</v>
      </c>
      <c r="D11" s="46">
        <v>9</v>
      </c>
      <c r="E11" s="47"/>
    </row>
    <row r="12" spans="1:6" x14ac:dyDescent="0.3">
      <c r="B12" s="47"/>
      <c r="C12" s="2" t="s">
        <v>93</v>
      </c>
      <c r="D12" s="46">
        <v>10.199999999999999</v>
      </c>
      <c r="E12" s="47"/>
    </row>
    <row r="13" spans="1:6" ht="28.8" x14ac:dyDescent="0.3">
      <c r="C13" s="51" t="s">
        <v>94</v>
      </c>
      <c r="D13" s="52">
        <f>SUM(D9:D12)</f>
        <v>65.86</v>
      </c>
    </row>
    <row r="15" spans="1:6" ht="28.8" x14ac:dyDescent="0.3">
      <c r="A15" s="49" t="s">
        <v>82</v>
      </c>
      <c r="B15" s="49" t="s">
        <v>86</v>
      </c>
      <c r="C15" s="49" t="s">
        <v>83</v>
      </c>
      <c r="D15" s="50" t="s">
        <v>89</v>
      </c>
      <c r="E15" s="49" t="s">
        <v>15</v>
      </c>
    </row>
    <row r="16" spans="1:6" ht="28.8" x14ac:dyDescent="0.3">
      <c r="A16" s="43" t="s">
        <v>95</v>
      </c>
      <c r="B16" s="2" t="s">
        <v>92</v>
      </c>
      <c r="C16" s="43" t="s">
        <v>85</v>
      </c>
      <c r="D16" s="46">
        <v>16.940000000000001</v>
      </c>
      <c r="E16" s="6" t="s">
        <v>15</v>
      </c>
    </row>
    <row r="17" spans="1:5" ht="28.8" x14ac:dyDescent="0.3">
      <c r="A17" s="43" t="s">
        <v>95</v>
      </c>
      <c r="B17" s="2" t="s">
        <v>92</v>
      </c>
      <c r="C17" s="43" t="s">
        <v>88</v>
      </c>
      <c r="D17" s="46">
        <v>16.940000000000001</v>
      </c>
      <c r="E17" s="6" t="s">
        <v>15</v>
      </c>
    </row>
    <row r="18" spans="1:5" ht="43.2" x14ac:dyDescent="0.3">
      <c r="A18" s="29"/>
      <c r="B18" s="55"/>
      <c r="C18" s="2" t="s">
        <v>108</v>
      </c>
      <c r="D18" s="46">
        <v>0</v>
      </c>
      <c r="E18" s="56"/>
    </row>
    <row r="19" spans="1:5" ht="28.8" x14ac:dyDescent="0.3">
      <c r="C19" s="51" t="s">
        <v>97</v>
      </c>
      <c r="D19" s="52"/>
    </row>
  </sheetData>
  <mergeCells count="1">
    <mergeCell ref="F9:F10"/>
  </mergeCells>
  <hyperlinks>
    <hyperlink ref="E3" r:id="rId1" xr:uid="{8E0B24DE-E4B9-4D25-98B5-760D6ED33DF0}"/>
    <hyperlink ref="E4" r:id="rId2" xr:uid="{C2894BB7-ED46-4C48-AAE9-C870199923C1}"/>
    <hyperlink ref="E16" r:id="rId3" xr:uid="{2C189B1A-56AB-4D49-9E52-F3D4BA3854FF}"/>
    <hyperlink ref="E17" r:id="rId4" xr:uid="{A99D1DBA-79D7-4864-AD08-CC18C0CE76F5}"/>
    <hyperlink ref="F9:F10" r:id="rId5" display="https://ecamfr-my.sharepoint.com/personal/theophane_nguon_ecam_fr/Documents/TrainingCenter/Devis/Workbench-Quotation/DEV-210312-TC-GEN-FR-Plastique_imprimante_3D-V00.00.pdf" xr:uid="{8B8CF88D-5B36-4BDB-A571-76EFA18E6D4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E155-E627-440F-A2DB-FF5C8FE9D54A}">
  <dimension ref="A2:F12"/>
  <sheetViews>
    <sheetView workbookViewId="0">
      <selection activeCell="E12" sqref="E12"/>
    </sheetView>
  </sheetViews>
  <sheetFormatPr baseColWidth="10" defaultColWidth="11.5546875" defaultRowHeight="14.4" x14ac:dyDescent="0.3"/>
  <cols>
    <col min="1" max="1" width="13.109375" customWidth="1"/>
    <col min="2" max="2" width="19.44140625" customWidth="1"/>
  </cols>
  <sheetData>
    <row r="2" spans="1:6" x14ac:dyDescent="0.3">
      <c r="A2" s="53" t="s">
        <v>98</v>
      </c>
      <c r="B2" s="53" t="s">
        <v>5</v>
      </c>
      <c r="C2" s="53" t="s">
        <v>102</v>
      </c>
    </row>
    <row r="3" spans="1:6" x14ac:dyDescent="0.3">
      <c r="A3" s="43" t="s">
        <v>99</v>
      </c>
      <c r="B3" s="43">
        <v>50</v>
      </c>
      <c r="C3" s="46">
        <v>19.739999999999998</v>
      </c>
      <c r="E3" t="s">
        <v>107</v>
      </c>
      <c r="F3" s="45" t="s">
        <v>15</v>
      </c>
    </row>
    <row r="4" spans="1:6" x14ac:dyDescent="0.3">
      <c r="A4" s="43" t="s">
        <v>100</v>
      </c>
      <c r="B4" s="43">
        <v>50</v>
      </c>
      <c r="C4" s="46">
        <v>2.8</v>
      </c>
    </row>
    <row r="5" spans="1:6" x14ac:dyDescent="0.3">
      <c r="A5" s="43" t="s">
        <v>13</v>
      </c>
      <c r="B5" s="43">
        <v>25</v>
      </c>
      <c r="C5" s="46">
        <v>1.31</v>
      </c>
    </row>
    <row r="6" spans="1:6" x14ac:dyDescent="0.3">
      <c r="A6" s="43" t="s">
        <v>101</v>
      </c>
      <c r="B6" s="43">
        <v>50</v>
      </c>
      <c r="C6" s="46">
        <v>8.14</v>
      </c>
    </row>
    <row r="7" spans="1:6" x14ac:dyDescent="0.3">
      <c r="A7" s="43" t="s">
        <v>20</v>
      </c>
      <c r="B7" s="43">
        <v>150</v>
      </c>
      <c r="C7" s="46">
        <v>2.7</v>
      </c>
    </row>
    <row r="8" spans="1:6" x14ac:dyDescent="0.3">
      <c r="A8" s="43" t="s">
        <v>21</v>
      </c>
      <c r="B8" s="43">
        <v>25</v>
      </c>
      <c r="C8" s="46">
        <v>0.86</v>
      </c>
    </row>
    <row r="9" spans="1:6" ht="28.8" x14ac:dyDescent="0.3">
      <c r="B9" s="2" t="s">
        <v>103</v>
      </c>
      <c r="C9" s="46">
        <f>SUM(C3:C8)</f>
        <v>35.549999999999997</v>
      </c>
    </row>
    <row r="10" spans="1:6" x14ac:dyDescent="0.3">
      <c r="B10" s="43" t="s">
        <v>96</v>
      </c>
      <c r="C10" s="46">
        <v>11.21</v>
      </c>
    </row>
    <row r="11" spans="1:6" x14ac:dyDescent="0.3">
      <c r="B11" s="43" t="s">
        <v>93</v>
      </c>
      <c r="C11" s="46">
        <v>9.35</v>
      </c>
    </row>
    <row r="12" spans="1:6" ht="28.8" x14ac:dyDescent="0.3">
      <c r="B12" s="51" t="s">
        <v>104</v>
      </c>
      <c r="C12" s="52">
        <f>SUM(C9:C11)</f>
        <v>56.11</v>
      </c>
    </row>
  </sheetData>
  <hyperlinks>
    <hyperlink ref="F3" r:id="rId1" xr:uid="{72C73A4B-8F0F-4D14-A457-46BE551AAA7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DD6A-192D-4E11-B60B-A2639F2548DE}">
  <dimension ref="A2:F6"/>
  <sheetViews>
    <sheetView workbookViewId="0">
      <selection activeCell="J12" sqref="J12"/>
    </sheetView>
  </sheetViews>
  <sheetFormatPr baseColWidth="10" defaultColWidth="11.5546875" defaultRowHeight="14.4" x14ac:dyDescent="0.3"/>
  <cols>
    <col min="1" max="1" width="19.109375" customWidth="1"/>
    <col min="4" max="4" width="26" customWidth="1"/>
  </cols>
  <sheetData>
    <row r="2" spans="1:6" ht="28.8" x14ac:dyDescent="0.3">
      <c r="A2" s="3"/>
      <c r="B2" s="36" t="s">
        <v>74</v>
      </c>
      <c r="C2" s="36" t="s">
        <v>8</v>
      </c>
      <c r="D2" s="37" t="s">
        <v>109</v>
      </c>
      <c r="E2" s="44" t="s">
        <v>105</v>
      </c>
      <c r="F2" s="44" t="s">
        <v>106</v>
      </c>
    </row>
    <row r="3" spans="1:6" x14ac:dyDescent="0.3">
      <c r="A3" s="60" t="s">
        <v>75</v>
      </c>
      <c r="B3" s="34">
        <v>873.18</v>
      </c>
      <c r="C3" s="34">
        <v>299.68</v>
      </c>
      <c r="D3" s="35"/>
      <c r="E3" s="54"/>
      <c r="F3" s="54">
        <v>56.11</v>
      </c>
    </row>
    <row r="4" spans="1:6" x14ac:dyDescent="0.3">
      <c r="A4" s="60"/>
      <c r="B4" s="38">
        <f>B3*36.58</f>
        <v>31940.924399999996</v>
      </c>
      <c r="C4" s="38">
        <f>C3*36.58</f>
        <v>10962.294399999999</v>
      </c>
      <c r="D4" s="38">
        <f>D3*36.58</f>
        <v>0</v>
      </c>
      <c r="E4" s="38">
        <f t="shared" ref="E4:F4" si="0">E3*36.58</f>
        <v>0</v>
      </c>
      <c r="F4" s="38">
        <f t="shared" si="0"/>
        <v>2052.5038</v>
      </c>
    </row>
    <row r="5" spans="1:6" ht="28.95" customHeight="1" x14ac:dyDescent="0.3">
      <c r="A5" s="61" t="s">
        <v>76</v>
      </c>
      <c r="B5" s="62">
        <f>SUM(B3:F3)</f>
        <v>1228.9699999999998</v>
      </c>
      <c r="C5" s="62"/>
      <c r="D5" s="62"/>
      <c r="E5" s="62"/>
      <c r="F5" s="62"/>
    </row>
    <row r="6" spans="1:6" x14ac:dyDescent="0.3">
      <c r="A6" s="61"/>
      <c r="B6" s="63">
        <f>SUM(B4:F4)</f>
        <v>44955.722599999994</v>
      </c>
      <c r="C6" s="63"/>
      <c r="D6" s="63"/>
      <c r="E6" s="63"/>
      <c r="F6" s="63"/>
    </row>
  </sheetData>
  <mergeCells count="4">
    <mergeCell ref="A3:A4"/>
    <mergeCell ref="A5:A6"/>
    <mergeCell ref="B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 Tools and Trays</vt:lpstr>
      <vt:lpstr>Speaker's elements</vt:lpstr>
      <vt:lpstr>3D printer material</vt:lpstr>
      <vt:lpstr>Hardware</vt:lpstr>
      <vt:lpstr>Budget Synthesis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lanurien</dc:creator>
  <cp:lastModifiedBy>Thomas GENDRE</cp:lastModifiedBy>
  <dcterms:created xsi:type="dcterms:W3CDTF">2021-03-05T13:19:30Z</dcterms:created>
  <dcterms:modified xsi:type="dcterms:W3CDTF">2021-05-21T09:44:53Z</dcterms:modified>
</cp:coreProperties>
</file>